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360" yWindow="300" windowWidth="14850" windowHeight="9000" tabRatio="608"/>
  </bookViews>
  <sheets>
    <sheet name="気体　ｎｔｐ" sheetId="1" r:id="rId1"/>
  </sheets>
  <definedNames>
    <definedName name="_xlnm.Print_Area">#REF!</definedName>
    <definedName name="Z_2CEA5FFF_54E9_402E_8165_7A5326E281BA_.wvu.Cols" localSheetId="0" hidden="1">'気体　ｎｔｐ'!$L:$IV</definedName>
    <definedName name="Z_2CEA5FFF_54E9_402E_8165_7A5326E281BA_.wvu.Rows" localSheetId="0" hidden="1">'気体　ｎｔｐ'!$62:$65536</definedName>
  </definedNames>
  <calcPr calcId="144525" calcMode="autoNoTable" iterate="1" iterateCount="1" iterateDelta="0"/>
  <customWorkbookViews>
    <customWorkbookView name="gijutsu-sakata - 個人用ビュー" guid="{2CEA5FFF-54E9-402E-8165-7A5326E281BA}" mergeInterval="0" personalView="1" maximized="1" windowWidth="1280" windowHeight="777" tabRatio="608" activeSheetId="2"/>
  </customWorkbookViews>
</workbook>
</file>

<file path=xl/calcChain.xml><?xml version="1.0" encoding="utf-8"?>
<calcChain xmlns="http://schemas.openxmlformats.org/spreadsheetml/2006/main">
  <c r="H18" i="1" l="1"/>
  <c r="H23" i="1" s="1"/>
  <c r="H20" i="1"/>
  <c r="H21" i="1"/>
  <c r="H22" i="1"/>
  <c r="F23" i="1"/>
  <c r="F24" i="1"/>
  <c r="H24" i="1"/>
  <c r="F25" i="1"/>
  <c r="I23" i="1" l="1"/>
  <c r="H19" i="1"/>
  <c r="D32" i="1"/>
  <c r="F28" i="1"/>
  <c r="H27" i="1"/>
  <c r="H26" i="1"/>
  <c r="H25" i="1"/>
  <c r="I25" i="1" s="1"/>
  <c r="I24" i="1"/>
  <c r="I22" i="1"/>
  <c r="I21" i="1"/>
  <c r="I20" i="1"/>
  <c r="I19" i="1"/>
  <c r="I18" i="1"/>
  <c r="I28" i="1"/>
  <c r="I27" i="1"/>
  <c r="I26" i="1"/>
  <c r="F30" i="1" l="1"/>
  <c r="F29" i="1"/>
  <c r="D33" i="1" s="1"/>
</calcChain>
</file>

<file path=xl/sharedStrings.xml><?xml version="1.0" encoding="utf-8"?>
<sst xmlns="http://schemas.openxmlformats.org/spreadsheetml/2006/main" count="42" uniqueCount="41">
  <si>
    <t>Ｐ１：異なる圧力　　　　　　　　　　　（ｋＰａＧ）</t>
  </si>
  <si>
    <t>Ｔ１：異なる温度　　　　　　　　　　　（℃）</t>
  </si>
  <si>
    <t>入力</t>
  </si>
  <si>
    <t>異なる気体の密度　　　　 　ρ１</t>
  </si>
  <si>
    <t>異なる圧力　　　　　 　　   　Ｐ１</t>
  </si>
  <si>
    <t>異なる温度　　　　　　　 　 　Ｔ１</t>
  </si>
  <si>
    <t>目盛最大値</t>
  </si>
  <si>
    <t>となり</t>
  </si>
  <si>
    <t>％Ｆ．Ｓ．　が発生しています。</t>
  </si>
  <si>
    <t>実流量　Ｑ１</t>
  </si>
  <si>
    <t>流体工業株式会社</t>
    <rPh sb="0" eb="8">
      <t>リ</t>
    </rPh>
    <phoneticPr fontId="5"/>
  </si>
  <si>
    <t>黄枠内：　設計と異なる条件を入力</t>
    <rPh sb="0" eb="1">
      <t>キ</t>
    </rPh>
    <rPh sb="1" eb="3">
      <t>ワクナイ</t>
    </rPh>
    <rPh sb="5" eb="7">
      <t>セッケイ</t>
    </rPh>
    <rPh sb="8" eb="9">
      <t>コト</t>
    </rPh>
    <rPh sb="11" eb="13">
      <t>ジョウケン</t>
    </rPh>
    <rPh sb="14" eb="16">
      <t>ニュウリョク</t>
    </rPh>
    <phoneticPr fontId="5"/>
  </si>
  <si>
    <t>青枠内：　流量計設計仕様を入力</t>
    <rPh sb="0" eb="1">
      <t>アオ</t>
    </rPh>
    <rPh sb="1" eb="2">
      <t>ワク</t>
    </rPh>
    <rPh sb="2" eb="3">
      <t>ナイ</t>
    </rPh>
    <rPh sb="5" eb="7">
      <t>リ</t>
    </rPh>
    <rPh sb="7" eb="8">
      <t>ケイ</t>
    </rPh>
    <rPh sb="8" eb="10">
      <t>セッケイ</t>
    </rPh>
    <rPh sb="10" eb="12">
      <t>シヨウ</t>
    </rPh>
    <rPh sb="13" eb="15">
      <t>ニュウリョク</t>
    </rPh>
    <phoneticPr fontId="5"/>
  </si>
  <si>
    <t>ρ０：設計仕様の気体の密度　　　（ ｋｇ／ｍ＾３（ｎｔｐ）　）</t>
    <rPh sb="3" eb="5">
      <t>セッケイ</t>
    </rPh>
    <rPh sb="5" eb="7">
      <t>シヨウ</t>
    </rPh>
    <phoneticPr fontId="5"/>
  </si>
  <si>
    <t>Ｐ０：設計仕様の圧力　　　　 　　　（ｋＰａＧ）</t>
    <rPh sb="3" eb="5">
      <t>セッケイ</t>
    </rPh>
    <rPh sb="5" eb="7">
      <t>シヨウ</t>
    </rPh>
    <phoneticPr fontId="5"/>
  </si>
  <si>
    <r>
      <t xml:space="preserve">Ｔ０：設計仕様の温度　　　　　　  </t>
    </r>
    <r>
      <rPr>
        <sz val="12"/>
        <rFont val="ＭＳ Ｐゴシック"/>
        <family val="3"/>
        <charset val="128"/>
      </rPr>
      <t xml:space="preserve"> </t>
    </r>
    <r>
      <rPr>
        <sz val="12"/>
        <rFont val="ＭＳ Ｐゴシック"/>
        <family val="3"/>
      </rPr>
      <t>（℃）</t>
    </r>
    <rPh sb="3" eb="5">
      <t>セッケイ</t>
    </rPh>
    <rPh sb="5" eb="7">
      <t>シヨウ</t>
    </rPh>
    <phoneticPr fontId="5"/>
  </si>
  <si>
    <t>設計仕様の気体の密度　　ρ０</t>
    <rPh sb="0" eb="2">
      <t>セッケイ</t>
    </rPh>
    <rPh sb="2" eb="4">
      <t>シヨウ</t>
    </rPh>
    <phoneticPr fontId="5"/>
  </si>
  <si>
    <t>設計仕様の圧力　　　　 　　Ｐ０</t>
    <rPh sb="0" eb="2">
      <t>セッケイ</t>
    </rPh>
    <rPh sb="2" eb="4">
      <t>シヨウ</t>
    </rPh>
    <phoneticPr fontId="5"/>
  </si>
  <si>
    <t>設計仕様の温度　　　　　　 Ｔ０</t>
    <rPh sb="0" eb="2">
      <t>セッケイ</t>
    </rPh>
    <rPh sb="2" eb="4">
      <t>シヨウ</t>
    </rPh>
    <phoneticPr fontId="5"/>
  </si>
  <si>
    <t>流量計設計仕様と異なる仕様（気体密度、圧力、温度）で流しているため</t>
    <rPh sb="3" eb="5">
      <t>セッケイ</t>
    </rPh>
    <phoneticPr fontId="5"/>
  </si>
  <si>
    <t>設計仕様の気体が流れている場合</t>
    <rPh sb="0" eb="2">
      <t>セッケイ</t>
    </rPh>
    <rPh sb="2" eb="4">
      <t>シヨウ</t>
    </rPh>
    <rPh sb="5" eb="7">
      <t>キタイ</t>
    </rPh>
    <rPh sb="8" eb="9">
      <t>ナガ</t>
    </rPh>
    <rPh sb="13" eb="15">
      <t>バアイ</t>
    </rPh>
    <phoneticPr fontId="5"/>
  </si>
  <si>
    <t>ρ１＝ρ０ となります。</t>
    <phoneticPr fontId="5"/>
  </si>
  <si>
    <t>圧力がＭＰａの場合もｋＰａＧに換算して</t>
    <rPh sb="0" eb="2">
      <t>アツリョク</t>
    </rPh>
    <rPh sb="7" eb="9">
      <t>バアイ</t>
    </rPh>
    <rPh sb="15" eb="17">
      <t>カンサン</t>
    </rPh>
    <phoneticPr fontId="5"/>
  </si>
  <si>
    <t>計算してください。</t>
    <rPh sb="0" eb="2">
      <t>ケイサン</t>
    </rPh>
    <phoneticPr fontId="5"/>
  </si>
  <si>
    <t>補正係数</t>
    <phoneticPr fontId="5"/>
  </si>
  <si>
    <t>上記で述べている「補正係数」と試験成績書の中の「補正係数 R 」は意味が異なりますので注意してください。</t>
    <rPh sb="0" eb="2">
      <t>ジョウキ</t>
    </rPh>
    <rPh sb="3" eb="4">
      <t>ノ</t>
    </rPh>
    <rPh sb="9" eb="11">
      <t>ホセイ</t>
    </rPh>
    <rPh sb="11" eb="13">
      <t>ケイスウ</t>
    </rPh>
    <rPh sb="15" eb="17">
      <t>シケン</t>
    </rPh>
    <rPh sb="17" eb="20">
      <t>セイセキショ</t>
    </rPh>
    <rPh sb="21" eb="22">
      <t>ナカ</t>
    </rPh>
    <rPh sb="24" eb="26">
      <t>ホセイ</t>
    </rPh>
    <rPh sb="26" eb="28">
      <t>ケイスウ</t>
    </rPh>
    <rPh sb="33" eb="35">
      <t>イミ</t>
    </rPh>
    <rPh sb="36" eb="37">
      <t>コト</t>
    </rPh>
    <rPh sb="43" eb="45">
      <t>チュウイ</t>
    </rPh>
    <phoneticPr fontId="5"/>
  </si>
  <si>
    <t>目盛の読流量　Ｑ０</t>
    <rPh sb="4" eb="6">
      <t>リ</t>
    </rPh>
    <phoneticPr fontId="5"/>
  </si>
  <si>
    <t>実流量（真の流量）　　　　　 Ｑ１</t>
    <rPh sb="4" eb="5">
      <t>シン</t>
    </rPh>
    <rPh sb="6" eb="8">
      <t>リュウリョウ</t>
    </rPh>
    <phoneticPr fontId="5"/>
  </si>
  <si>
    <t>目盛の読み（流量指示値）　Ｑ０</t>
    <rPh sb="6" eb="8">
      <t>リュウリョウ</t>
    </rPh>
    <rPh sb="8" eb="10">
      <t>シジ</t>
    </rPh>
    <rPh sb="10" eb="11">
      <t>アタイ</t>
    </rPh>
    <phoneticPr fontId="5"/>
  </si>
  <si>
    <t>誤差率 ％Ｆ．Ｓ．</t>
    <rPh sb="2" eb="3">
      <t>リツ</t>
    </rPh>
    <phoneticPr fontId="5"/>
  </si>
  <si>
    <t>誤差率　％　リーディング</t>
    <rPh sb="2" eb="3">
      <t>リツ</t>
    </rPh>
    <phoneticPr fontId="5"/>
  </si>
  <si>
    <t>誤差率</t>
    <rPh sb="2" eb="3">
      <t>リツ</t>
    </rPh>
    <phoneticPr fontId="5"/>
  </si>
  <si>
    <r>
      <t>気体の場合　：　流量目盛がノルマルの場合  　流量単位例　：　ｍ</t>
    </r>
    <r>
      <rPr>
        <sz val="12"/>
        <rFont val="ＭＳ Ｐゴシック"/>
        <family val="3"/>
        <charset val="128"/>
      </rPr>
      <t>^</t>
    </r>
    <r>
      <rPr>
        <sz val="12"/>
        <rFont val="ＭＳ Ｐゴシック"/>
        <family val="3"/>
      </rPr>
      <t>３／ｈ（ｎｔｐ）　   ＳＩ単位</t>
    </r>
    <rPh sb="23" eb="25">
      <t>リ</t>
    </rPh>
    <rPh sb="25" eb="27">
      <t>タンイ</t>
    </rPh>
    <phoneticPr fontId="5"/>
  </si>
  <si>
    <t>kPaG = ゲージ圧を表します。</t>
    <rPh sb="10" eb="11">
      <t>アツ</t>
    </rPh>
    <rPh sb="12" eb="13">
      <t>アラワ</t>
    </rPh>
    <phoneticPr fontId="5"/>
  </si>
  <si>
    <r>
      <t>ρ１：異なる気体の密度　　　　　　 （ ｋｇ／ｍ＾３（ｎｔｐ）　）　　</t>
    </r>
    <r>
      <rPr>
        <sz val="10"/>
        <rFont val="ＭＳ Ｐゴシック"/>
        <family val="3"/>
        <charset val="128"/>
      </rPr>
      <t>異なる気体とは操業気体を表します。</t>
    </r>
    <rPh sb="35" eb="36">
      <t>コト</t>
    </rPh>
    <rPh sb="38" eb="40">
      <t>キタイ</t>
    </rPh>
    <rPh sb="42" eb="44">
      <t>ソウギョウ</t>
    </rPh>
    <rPh sb="44" eb="46">
      <t>キタイ</t>
    </rPh>
    <rPh sb="47" eb="48">
      <t>アラワ</t>
    </rPh>
    <phoneticPr fontId="5"/>
  </si>
  <si>
    <t>「面積流量計の流量補正」　３－１</t>
    <phoneticPr fontId="5"/>
  </si>
  <si>
    <t>流量計仕様と異なる仕様で流れている場合は流量の補正が必要です。</t>
    <phoneticPr fontId="5"/>
  </si>
  <si>
    <r>
      <t>異なる圧力での気体密度    kg/m^3(</t>
    </r>
    <r>
      <rPr>
        <sz val="12"/>
        <rFont val="ＭＳ Ｐゴシック"/>
        <family val="3"/>
        <charset val="128"/>
      </rPr>
      <t>op</t>
    </r>
    <r>
      <rPr>
        <sz val="12"/>
        <rFont val="ＭＳ Ｐゴシック"/>
        <family val="3"/>
      </rPr>
      <t>)　　計算値</t>
    </r>
    <rPh sb="27" eb="29">
      <t>ケイサン</t>
    </rPh>
    <rPh sb="29" eb="30">
      <t>アタイ</t>
    </rPh>
    <phoneticPr fontId="5"/>
  </si>
  <si>
    <r>
      <t>設計仕様での気体密度      kg/m^3(</t>
    </r>
    <r>
      <rPr>
        <sz val="12"/>
        <rFont val="ＭＳ Ｐゴシック"/>
        <family val="3"/>
        <charset val="128"/>
      </rPr>
      <t>op</t>
    </r>
    <r>
      <rPr>
        <sz val="12"/>
        <rFont val="ＭＳ Ｐゴシック"/>
        <family val="3"/>
      </rPr>
      <t>)　　</t>
    </r>
    <r>
      <rPr>
        <sz val="12"/>
        <rFont val="ＭＳ Ｐゴシック"/>
        <family val="3"/>
        <charset val="128"/>
      </rPr>
      <t xml:space="preserve"> </t>
    </r>
    <r>
      <rPr>
        <sz val="12"/>
        <rFont val="ＭＳ Ｐゴシック"/>
        <family val="3"/>
      </rPr>
      <t>計算値</t>
    </r>
    <rPh sb="0" eb="2">
      <t>セッケイ</t>
    </rPh>
    <rPh sb="2" eb="4">
      <t>シヨウ</t>
    </rPh>
    <rPh sb="29" eb="31">
      <t>ケイサン</t>
    </rPh>
    <rPh sb="31" eb="32">
      <t>アタイ</t>
    </rPh>
    <phoneticPr fontId="5"/>
  </si>
  <si>
    <t>Ｑ１：実流量　　　　　　　　 体積流量　ｍ＾３／ｈ（ｎｔｐ）、Ｌ／ｍｉｎ（ｎｔｐ）　　など　単位は任意</t>
    <rPh sb="15" eb="17">
      <t>タイセキ</t>
    </rPh>
    <phoneticPr fontId="5"/>
  </si>
  <si>
    <t>Ｑ０：目盛読み流量 　　　 体積流量　ｍ＾３／ｈ（ｎｔｐ）、Ｌ／ｍｉｎ（ｎｔｐ）　　など　単位は任意</t>
    <rPh sb="14" eb="16">
      <t>タイセキ</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</si>
</sst>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00"/>
    <numFmt numFmtId="177" formatCode="0.0000_);[Red]\(0.0000\)"/>
  </numFmts>
  <fonts count="10" x14ac:knownFonts="1">
    <font>
      <sz val="12"/>
      <name val="Arial"/>
      <family val="2"/>
    </font>
    <font>
      <sz val="12"/>
      <name val="ＭＳ Ｐゴシック"/>
      <family val="3"/>
    </font>
    <font>
      <sz val="12"/>
      <name val="ＭＳ Ｐゴシック"/>
      <family val="3"/>
    </font>
    <font>
      <sz val="12"/>
      <color indexed="12"/>
      <name val="ＭＳ Ｐゴシック"/>
      <family val="3"/>
    </font>
    <font>
      <sz val="12"/>
      <color indexed="20"/>
      <name val="ＭＳ Ｐゴシック"/>
      <family val="3"/>
    </font>
    <font>
      <sz val="6"/>
      <name val="ＭＳ Ｐゴシック"/>
      <family val="3"/>
      <charset val="128"/>
    </font>
    <font>
      <sz val="12"/>
      <name val="ＭＳ Ｐゴシック"/>
      <family val="3"/>
      <charset val="128"/>
    </font>
    <font>
      <b/>
      <sz val="12"/>
      <color indexed="12"/>
      <name val="ＭＳ Ｐゴシック"/>
      <family val="3"/>
      <charset val="128"/>
    </font>
    <font>
      <sz val="12"/>
      <color indexed="10"/>
      <name val="ＭＳ Ｐゴシック"/>
      <family val="3"/>
      <charset val="128"/>
    </font>
    <font>
      <sz val="10"/>
      <name val="ＭＳ Ｐゴシック"/>
      <family val="3"/>
      <charset val="128"/>
    </font>
  </fonts>
  <fills count="6">
    <fill>
      <patternFill patternType="none"/>
    </fill>
    <fill>
      <patternFill patternType="gray125"/>
    </fill>
    <fill>
      <patternFill patternType="solid">
        <fgColor indexed="15"/>
        <bgColor indexed="64"/>
      </patternFill>
    </fill>
    <fill>
      <patternFill patternType="solid">
        <fgColor indexed="43"/>
        <bgColor indexed="64"/>
      </patternFill>
    </fill>
    <fill>
      <patternFill patternType="solid">
        <fgColor indexed="35"/>
        <bgColor indexed="64"/>
      </patternFill>
    </fill>
    <fill>
      <patternFill patternType="solid">
        <fgColor indexed="41"/>
        <bgColor indexed="64"/>
      </patternFill>
    </fill>
  </fills>
  <borders count="1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12"/>
      </left>
      <right style="thin">
        <color indexed="12"/>
      </right>
      <top style="thin">
        <color indexed="12"/>
      </top>
      <bottom style="thin">
        <color indexed="12"/>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1">
    <xf numFmtId="0" fontId="0" fillId="0" borderId="0"/>
  </cellStyleXfs>
  <cellXfs count="35">
    <xf numFmtId="0" fontId="0" fillId="0" borderId="0" xfId="0"/>
    <xf numFmtId="0" fontId="1" fillId="0" borderId="0" xfId="0" applyNumberFormat="1" applyFont="1" applyAlignment="1"/>
    <xf numFmtId="0" fontId="1" fillId="0" borderId="1" xfId="0" applyNumberFormat="1" applyFont="1" applyBorder="1" applyAlignment="1"/>
    <xf numFmtId="0" fontId="2" fillId="0" borderId="2" xfId="0" applyNumberFormat="1" applyFont="1" applyBorder="1" applyAlignment="1"/>
    <xf numFmtId="0" fontId="1" fillId="0" borderId="2" xfId="0" applyNumberFormat="1" applyFont="1" applyBorder="1" applyAlignment="1"/>
    <xf numFmtId="0" fontId="1" fillId="0" borderId="3" xfId="0" applyNumberFormat="1" applyFont="1" applyBorder="1" applyAlignment="1"/>
    <xf numFmtId="0" fontId="1" fillId="0" borderId="4" xfId="0" applyNumberFormat="1" applyFont="1" applyBorder="1" applyAlignment="1"/>
    <xf numFmtId="0" fontId="1" fillId="0" borderId="0" xfId="0" applyNumberFormat="1" applyFont="1" applyBorder="1" applyAlignment="1"/>
    <xf numFmtId="0" fontId="1" fillId="0" borderId="5" xfId="0" applyNumberFormat="1" applyFont="1" applyBorder="1" applyAlignment="1"/>
    <xf numFmtId="0" fontId="2" fillId="0" borderId="0" xfId="0" applyNumberFormat="1" applyFont="1" applyBorder="1" applyAlignment="1"/>
    <xf numFmtId="0" fontId="1" fillId="0" borderId="0" xfId="0" applyNumberFormat="1" applyFont="1" applyBorder="1"/>
    <xf numFmtId="0" fontId="1" fillId="0" borderId="6" xfId="0" applyNumberFormat="1" applyFont="1" applyBorder="1" applyAlignment="1"/>
    <xf numFmtId="0" fontId="1" fillId="0" borderId="7" xfId="0" applyNumberFormat="1" applyFont="1" applyBorder="1" applyAlignment="1"/>
    <xf numFmtId="0" fontId="1" fillId="0" borderId="8" xfId="0" applyNumberFormat="1" applyFont="1" applyBorder="1" applyAlignment="1"/>
    <xf numFmtId="0" fontId="2" fillId="0" borderId="9" xfId="0" applyNumberFormat="1" applyFont="1" applyBorder="1" applyAlignment="1"/>
    <xf numFmtId="0" fontId="1" fillId="0" borderId="10" xfId="0" applyNumberFormat="1" applyFont="1" applyBorder="1" applyAlignment="1"/>
    <xf numFmtId="0" fontId="1" fillId="0" borderId="9" xfId="0" applyNumberFormat="1" applyFont="1" applyBorder="1" applyAlignment="1"/>
    <xf numFmtId="176" fontId="3" fillId="2" borderId="11" xfId="0" applyNumberFormat="1" applyFont="1" applyFill="1" applyBorder="1" applyAlignment="1" applyProtection="1">
      <protection locked="0"/>
    </xf>
    <xf numFmtId="176" fontId="3" fillId="3" borderId="11" xfId="0" applyNumberFormat="1" applyFont="1" applyFill="1" applyBorder="1" applyAlignment="1" applyProtection="1">
      <protection locked="0"/>
    </xf>
    <xf numFmtId="176" fontId="3" fillId="4" borderId="11" xfId="0" applyNumberFormat="1" applyFont="1" applyFill="1" applyBorder="1" applyAlignment="1" applyProtection="1">
      <protection locked="0"/>
    </xf>
    <xf numFmtId="0" fontId="2" fillId="0" borderId="11" xfId="0" applyNumberFormat="1" applyFont="1" applyBorder="1" applyAlignment="1" applyProtection="1">
      <alignment horizontal="center"/>
    </xf>
    <xf numFmtId="176" fontId="1" fillId="0" borderId="0" xfId="0" applyNumberFormat="1" applyFont="1" applyBorder="1" applyAlignment="1">
      <alignment horizontal="center"/>
    </xf>
    <xf numFmtId="0" fontId="7" fillId="0" borderId="0" xfId="0" applyNumberFormat="1" applyFont="1" applyBorder="1" applyAlignment="1">
      <alignment horizontal="center"/>
    </xf>
    <xf numFmtId="0" fontId="1" fillId="2" borderId="11" xfId="0" applyNumberFormat="1" applyFont="1" applyFill="1" applyBorder="1" applyAlignment="1"/>
    <xf numFmtId="0" fontId="1" fillId="3" borderId="11" xfId="0" applyNumberFormat="1" applyFont="1" applyFill="1" applyBorder="1" applyAlignment="1"/>
    <xf numFmtId="0" fontId="8" fillId="0" borderId="0" xfId="0" applyNumberFormat="1" applyFont="1" applyBorder="1" applyAlignment="1"/>
    <xf numFmtId="176" fontId="6" fillId="5" borderId="12" xfId="0" applyNumberFormat="1" applyFont="1" applyFill="1" applyBorder="1" applyAlignment="1" applyProtection="1">
      <protection locked="0"/>
    </xf>
    <xf numFmtId="176" fontId="4" fillId="0" borderId="11" xfId="0" applyNumberFormat="1" applyFont="1" applyBorder="1" applyAlignment="1" applyProtection="1">
      <protection hidden="1"/>
    </xf>
    <xf numFmtId="176" fontId="4" fillId="0" borderId="13" xfId="0" applyNumberFormat="1" applyFont="1" applyBorder="1" applyAlignment="1" applyProtection="1">
      <protection hidden="1"/>
    </xf>
    <xf numFmtId="0" fontId="3" fillId="0" borderId="11" xfId="0" applyNumberFormat="1" applyFont="1" applyBorder="1" applyAlignment="1" applyProtection="1">
      <alignment horizontal="center"/>
      <protection hidden="1"/>
    </xf>
    <xf numFmtId="2" fontId="1" fillId="0" borderId="11" xfId="0" applyNumberFormat="1" applyFont="1" applyBorder="1" applyAlignment="1" applyProtection="1">
      <alignment horizontal="center"/>
      <protection hidden="1"/>
    </xf>
    <xf numFmtId="176" fontId="1" fillId="0" borderId="0" xfId="0" applyNumberFormat="1" applyFont="1" applyBorder="1" applyAlignment="1" applyProtection="1">
      <alignment horizontal="center"/>
      <protection hidden="1"/>
    </xf>
    <xf numFmtId="0" fontId="9" fillId="0" borderId="2" xfId="0" applyNumberFormat="1" applyFont="1" applyBorder="1" applyAlignment="1"/>
    <xf numFmtId="177" fontId="4" fillId="0" borderId="11" xfId="0" applyNumberFormat="1" applyFont="1" applyBorder="1" applyAlignment="1" applyProtection="1">
      <protection hidden="1"/>
    </xf>
    <xf numFmtId="177" fontId="4" fillId="0" borderId="14" xfId="0" applyNumberFormat="1" applyFont="1" applyBorder="1" applyAlignment="1" applyProtection="1">
      <protection hidden="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25" b="0" i="0" u="none" strike="noStrike" baseline="0">
                <a:solidFill>
                  <a:srgbClr val="000000"/>
                </a:solidFill>
                <a:latin typeface="ＭＳ Ｐゴシック"/>
                <a:ea typeface="ＭＳ Ｐゴシック"/>
                <a:cs typeface="ＭＳ Ｐゴシック"/>
              </a:defRPr>
            </a:pPr>
            <a:r>
              <a:rPr lang="ja-JP" altLang="en-US"/>
              <a:t>流量補正グラフ</a:t>
            </a:r>
          </a:p>
        </c:rich>
      </c:tx>
      <c:layout>
        <c:manualLayout>
          <c:xMode val="edge"/>
          <c:yMode val="edge"/>
          <c:x val="0.44536710919433825"/>
          <c:y val="6.0811047267740184E-2"/>
        </c:manualLayout>
      </c:layout>
      <c:overlay val="0"/>
      <c:spPr>
        <a:noFill/>
        <a:ln w="25400">
          <a:noFill/>
        </a:ln>
      </c:spPr>
    </c:title>
    <c:autoTitleDeleted val="0"/>
    <c:plotArea>
      <c:layout>
        <c:manualLayout>
          <c:layoutTarget val="inner"/>
          <c:xMode val="edge"/>
          <c:yMode val="edge"/>
          <c:x val="0.16044281698815832"/>
          <c:y val="0.16666703324498797"/>
          <c:w val="0.78423342441625665"/>
          <c:h val="0.63964104650779163"/>
        </c:manualLayout>
      </c:layout>
      <c:scatterChart>
        <c:scatterStyle val="smoothMarker"/>
        <c:varyColors val="0"/>
        <c:ser>
          <c:idx val="0"/>
          <c:order val="0"/>
          <c:tx>
            <c:strRef>
              <c:f>'気体　ｎｔｐ'!$I$17</c:f>
              <c:strCache>
                <c:ptCount val="1"/>
                <c:pt idx="0">
                  <c:v>実流量　Ｑ１</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xVal>
            <c:numRef>
              <c:f>'気体　ｎｔｐ'!$H$18:$H$28</c:f>
              <c:numCache>
                <c:formatCode>General</c:formatCode>
                <c:ptCount val="11"/>
                <c:pt idx="0">
                  <c:v>100</c:v>
                </c:pt>
                <c:pt idx="1">
                  <c:v>90</c:v>
                </c:pt>
                <c:pt idx="2">
                  <c:v>80</c:v>
                </c:pt>
                <c:pt idx="3">
                  <c:v>70</c:v>
                </c:pt>
                <c:pt idx="4">
                  <c:v>60</c:v>
                </c:pt>
                <c:pt idx="5">
                  <c:v>50</c:v>
                </c:pt>
                <c:pt idx="6">
                  <c:v>40</c:v>
                </c:pt>
                <c:pt idx="7">
                  <c:v>30</c:v>
                </c:pt>
                <c:pt idx="8">
                  <c:v>20</c:v>
                </c:pt>
                <c:pt idx="9">
                  <c:v>10</c:v>
                </c:pt>
                <c:pt idx="10">
                  <c:v>0</c:v>
                </c:pt>
              </c:numCache>
            </c:numRef>
          </c:xVal>
          <c:yVal>
            <c:numRef>
              <c:f>'気体　ｎｔｐ'!$I$18:$I$28</c:f>
              <c:numCache>
                <c:formatCode>0.00</c:formatCode>
                <c:ptCount val="11"/>
                <c:pt idx="0">
                  <c:v>100</c:v>
                </c:pt>
                <c:pt idx="1">
                  <c:v>90</c:v>
                </c:pt>
                <c:pt idx="2">
                  <c:v>80</c:v>
                </c:pt>
                <c:pt idx="3">
                  <c:v>70</c:v>
                </c:pt>
                <c:pt idx="4">
                  <c:v>60</c:v>
                </c:pt>
                <c:pt idx="5">
                  <c:v>50</c:v>
                </c:pt>
                <c:pt idx="6">
                  <c:v>40</c:v>
                </c:pt>
                <c:pt idx="7">
                  <c:v>30</c:v>
                </c:pt>
                <c:pt idx="8">
                  <c:v>20</c:v>
                </c:pt>
                <c:pt idx="9">
                  <c:v>10</c:v>
                </c:pt>
                <c:pt idx="10">
                  <c:v>0</c:v>
                </c:pt>
              </c:numCache>
            </c:numRef>
          </c:yVal>
          <c:smooth val="1"/>
        </c:ser>
        <c:dLbls>
          <c:showLegendKey val="0"/>
          <c:showVal val="0"/>
          <c:showCatName val="0"/>
          <c:showSerName val="0"/>
          <c:showPercent val="0"/>
          <c:showBubbleSize val="0"/>
        </c:dLbls>
        <c:axId val="41039360"/>
        <c:axId val="41158528"/>
      </c:scatterChart>
      <c:valAx>
        <c:axId val="41039360"/>
        <c:scaling>
          <c:orientation val="minMax"/>
        </c:scaling>
        <c:delete val="0"/>
        <c:axPos val="b"/>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sz="1425" b="0" i="0" u="none" strike="noStrike" baseline="0">
                    <a:solidFill>
                      <a:srgbClr val="000000"/>
                    </a:solidFill>
                    <a:latin typeface="ＭＳ Ｐゴシック"/>
                    <a:ea typeface="ＭＳ Ｐゴシック"/>
                  </a:rPr>
                  <a:t>目盛の読み　Ｑ０</a:t>
                </a:r>
              </a:p>
            </c:rich>
          </c:tx>
          <c:layout>
            <c:manualLayout>
              <c:xMode val="edge"/>
              <c:yMode val="edge"/>
              <c:x val="0.45366586438106021"/>
              <c:y val="0.89865054030408353"/>
            </c:manualLayout>
          </c:layout>
          <c:overlay val="0"/>
          <c:spPr>
            <a:noFill/>
            <a:ln w="25400">
              <a:noFill/>
            </a:ln>
          </c:spPr>
        </c:title>
        <c:numFmt formatCode="0.0_ " sourceLinked="0"/>
        <c:majorTickMark val="in"/>
        <c:minorTickMark val="none"/>
        <c:tickLblPos val="nextTo"/>
        <c:spPr>
          <a:ln w="3175">
            <a:solidFill>
              <a:srgbClr val="000000"/>
            </a:solidFill>
            <a:prstDash val="solid"/>
          </a:ln>
        </c:spPr>
        <c:txPr>
          <a:bodyPr rot="0" vert="horz"/>
          <a:lstStyle/>
          <a:p>
            <a:pPr>
              <a:defRPr sz="1425" b="0" i="0" u="none" strike="noStrike" baseline="0">
                <a:solidFill>
                  <a:srgbClr val="000000"/>
                </a:solidFill>
                <a:latin typeface="ＭＳ Ｐゴシック"/>
                <a:ea typeface="ＭＳ Ｐゴシック"/>
                <a:cs typeface="ＭＳ Ｐゴシック"/>
              </a:defRPr>
            </a:pPr>
            <a:endParaRPr lang="ja-JP"/>
          </a:p>
        </c:txPr>
        <c:crossAx val="41158528"/>
        <c:crosses val="autoZero"/>
        <c:crossBetween val="midCat"/>
      </c:valAx>
      <c:valAx>
        <c:axId val="41158528"/>
        <c:scaling>
          <c:orientation val="minMax"/>
        </c:scaling>
        <c:delete val="0"/>
        <c:axPos val="l"/>
        <c:majorGridlines>
          <c:spPr>
            <a:ln w="3175">
              <a:solidFill>
                <a:srgbClr val="000000"/>
              </a:solidFill>
              <a:prstDash val="solid"/>
            </a:ln>
          </c:spPr>
        </c:majorGridlines>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sz="1425" b="0" i="0" u="none" strike="noStrike" baseline="0">
                    <a:solidFill>
                      <a:srgbClr val="000000"/>
                    </a:solidFill>
                    <a:latin typeface="ＭＳ Ｐゴシック"/>
                    <a:ea typeface="ＭＳ Ｐゴシック"/>
                  </a:rPr>
                  <a:t>実流量（真の流量）　Ｑ１</a:t>
                </a:r>
              </a:p>
            </c:rich>
          </c:tx>
          <c:layout>
            <c:manualLayout>
              <c:xMode val="edge"/>
              <c:yMode val="edge"/>
              <c:x val="2.6279391424619641E-2"/>
              <c:y val="0.26126173417512"/>
            </c:manualLayout>
          </c:layout>
          <c:overlay val="0"/>
          <c:spPr>
            <a:noFill/>
            <a:ln w="25400">
              <a:noFill/>
            </a:ln>
          </c:spPr>
        </c:title>
        <c:numFmt formatCode="0.0_);[Red]\(0.0\)" sourceLinked="0"/>
        <c:majorTickMark val="in"/>
        <c:minorTickMark val="none"/>
        <c:tickLblPos val="nextTo"/>
        <c:spPr>
          <a:ln w="3175">
            <a:solidFill>
              <a:srgbClr val="000000"/>
            </a:solidFill>
            <a:prstDash val="solid"/>
          </a:ln>
        </c:spPr>
        <c:txPr>
          <a:bodyPr rot="0" vert="horz"/>
          <a:lstStyle/>
          <a:p>
            <a:pPr>
              <a:defRPr sz="1425" b="0" i="0" u="none" strike="noStrike" baseline="0">
                <a:solidFill>
                  <a:srgbClr val="000000"/>
                </a:solidFill>
                <a:latin typeface="ＭＳ Ｐゴシック"/>
                <a:ea typeface="ＭＳ Ｐゴシック"/>
                <a:cs typeface="ＭＳ Ｐゴシック"/>
              </a:defRPr>
            </a:pPr>
            <a:endParaRPr lang="ja-JP"/>
          </a:p>
        </c:txPr>
        <c:crossAx val="41039360"/>
        <c:crosses val="autoZero"/>
        <c:crossBetween val="midCat"/>
      </c:valAx>
      <c:spPr>
        <a:solidFill>
          <a:srgbClr val="FFFFFF"/>
        </a:solidFill>
        <a:ln w="3175">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4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horizontalDpi="0" verticalDpi="0"/>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chart" Target="../charts/chart1.xml"/><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2</xdr:col>
      <xdr:colOff>200025</xdr:colOff>
      <xdr:row>4</xdr:row>
      <xdr:rowOff>133350</xdr:rowOff>
    </xdr:from>
    <xdr:to>
      <xdr:col>7</xdr:col>
      <xdr:colOff>742950</xdr:colOff>
      <xdr:row>6</xdr:row>
      <xdr:rowOff>152400</xdr:rowOff>
    </xdr:to>
    <xdr:pic>
      <xdr:nvPicPr>
        <xdr:cNvPr id="2059" name="Picture 102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66775" y="857250"/>
          <a:ext cx="536257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390525</xdr:colOff>
      <xdr:row>36</xdr:row>
      <xdr:rowOff>28575</xdr:rowOff>
    </xdr:from>
    <xdr:to>
      <xdr:col>8</xdr:col>
      <xdr:colOff>1143000</xdr:colOff>
      <xdr:row>59</xdr:row>
      <xdr:rowOff>95250</xdr:rowOff>
    </xdr:to>
    <xdr:graphicFrame macro="">
      <xdr:nvGraphicFramePr>
        <xdr:cNvPr id="2060" name="グラフ 103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8</xdr:col>
      <xdr:colOff>285750</xdr:colOff>
      <xdr:row>3</xdr:row>
      <xdr:rowOff>0</xdr:rowOff>
    </xdr:from>
    <xdr:to>
      <xdr:col>8</xdr:col>
      <xdr:colOff>1304925</xdr:colOff>
      <xdr:row>5</xdr:row>
      <xdr:rowOff>142875</xdr:rowOff>
    </xdr:to>
    <xdr:pic>
      <xdr:nvPicPr>
        <xdr:cNvPr id="2061" name="Picture 1034"/>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086600" y="542925"/>
          <a:ext cx="1019175" cy="504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U61"/>
  <sheetViews>
    <sheetView showGridLines="0" showRowColHeaders="0" tabSelected="1" zoomScale="87" zoomScaleNormal="87" workbookViewId="0">
      <selection activeCell="F17" sqref="F17"/>
    </sheetView>
  </sheetViews>
  <sheetFormatPr defaultColWidth="0" defaultRowHeight="14.25" zeroHeight="1" x14ac:dyDescent="0.15"/>
  <cols>
    <col min="1" max="1" width="6.109375" style="1" customWidth="1"/>
    <col min="2" max="2" width="1.6640625" style="1" customWidth="1"/>
    <col min="3" max="3" width="13.21875" style="1" customWidth="1"/>
    <col min="4" max="4" width="16.33203125" style="1" customWidth="1"/>
    <col min="5" max="5" width="12.6640625" style="1" customWidth="1"/>
    <col min="6" max="6" width="10.6640625" style="1" customWidth="1"/>
    <col min="7" max="7" width="3.33203125" style="1" customWidth="1"/>
    <col min="8" max="8" width="15.33203125" style="1" customWidth="1"/>
    <col min="9" max="9" width="15.88671875" style="1" customWidth="1"/>
    <col min="10" max="10" width="2.6640625" style="1" customWidth="1"/>
    <col min="11" max="11" width="2.77734375" style="1" customWidth="1"/>
    <col min="12" max="255" width="10.6640625" style="1" hidden="1" customWidth="1"/>
    <col min="256" max="16384" width="9.88671875" style="1" hidden="1"/>
  </cols>
  <sheetData>
    <row r="1" spans="2:10" x14ac:dyDescent="0.15"/>
    <row r="2" spans="2:10" x14ac:dyDescent="0.15">
      <c r="B2" s="2"/>
      <c r="C2" s="3" t="s">
        <v>35</v>
      </c>
      <c r="D2" s="4"/>
      <c r="E2" s="4"/>
      <c r="F2" s="4"/>
      <c r="G2" s="4"/>
      <c r="H2" s="4"/>
      <c r="I2" s="4" t="s">
        <v>10</v>
      </c>
      <c r="J2" s="5"/>
    </row>
    <row r="3" spans="2:10" x14ac:dyDescent="0.15">
      <c r="B3" s="6"/>
      <c r="C3" s="9" t="s">
        <v>32</v>
      </c>
      <c r="D3" s="7"/>
      <c r="E3" s="7"/>
      <c r="F3" s="7"/>
      <c r="G3" s="7"/>
      <c r="H3" s="7"/>
      <c r="I3" s="7"/>
      <c r="J3" s="8"/>
    </row>
    <row r="4" spans="2:10" x14ac:dyDescent="0.15">
      <c r="B4" s="6"/>
      <c r="C4" s="9" t="s">
        <v>36</v>
      </c>
      <c r="D4" s="7"/>
      <c r="E4" s="7"/>
      <c r="F4" s="7"/>
      <c r="G4" s="7"/>
      <c r="H4" s="7"/>
      <c r="I4" s="7"/>
      <c r="J4" s="8"/>
    </row>
    <row r="5" spans="2:10" x14ac:dyDescent="0.15">
      <c r="B5" s="6"/>
      <c r="C5" s="7"/>
      <c r="D5" s="7"/>
      <c r="E5" s="7"/>
      <c r="F5" s="7"/>
      <c r="G5" s="7"/>
      <c r="H5" s="7"/>
      <c r="I5" s="7"/>
      <c r="J5" s="8"/>
    </row>
    <row r="6" spans="2:10" x14ac:dyDescent="0.15">
      <c r="B6" s="6"/>
      <c r="C6" s="7"/>
      <c r="D6" s="7"/>
      <c r="E6" s="7"/>
      <c r="F6" s="7"/>
      <c r="G6" s="7"/>
      <c r="H6" s="7"/>
      <c r="I6" s="7"/>
      <c r="J6" s="8"/>
    </row>
    <row r="7" spans="2:10" x14ac:dyDescent="0.15">
      <c r="B7" s="6"/>
      <c r="C7" s="7"/>
      <c r="D7" s="7"/>
      <c r="E7" s="7"/>
      <c r="F7" s="7"/>
      <c r="G7" s="7"/>
      <c r="H7" s="7"/>
      <c r="I7" s="7"/>
      <c r="J7" s="8"/>
    </row>
    <row r="8" spans="2:10" x14ac:dyDescent="0.15">
      <c r="B8" s="6"/>
      <c r="C8" s="7"/>
      <c r="D8" s="7"/>
      <c r="E8" s="7"/>
      <c r="F8" s="7"/>
      <c r="G8" s="7"/>
      <c r="H8" s="7"/>
      <c r="I8" s="7"/>
      <c r="J8" s="8"/>
    </row>
    <row r="9" spans="2:10" x14ac:dyDescent="0.15">
      <c r="B9" s="6"/>
      <c r="C9" s="9" t="s">
        <v>39</v>
      </c>
      <c r="E9" s="7"/>
      <c r="F9" s="7"/>
      <c r="G9" s="7"/>
      <c r="H9" s="7"/>
      <c r="I9" s="7"/>
      <c r="J9" s="8"/>
    </row>
    <row r="10" spans="2:10" x14ac:dyDescent="0.15">
      <c r="B10" s="6"/>
      <c r="C10" s="9" t="s">
        <v>40</v>
      </c>
      <c r="E10" s="7"/>
      <c r="F10" s="7"/>
      <c r="G10" s="7"/>
      <c r="H10" s="7"/>
      <c r="I10" s="7"/>
      <c r="J10" s="8"/>
    </row>
    <row r="11" spans="2:10" x14ac:dyDescent="0.15">
      <c r="B11" s="6"/>
      <c r="C11" s="9" t="s">
        <v>34</v>
      </c>
      <c r="E11" s="7"/>
      <c r="F11" s="7"/>
      <c r="G11" s="7"/>
      <c r="H11" s="7"/>
      <c r="I11" s="7"/>
      <c r="J11" s="8"/>
    </row>
    <row r="12" spans="2:10" x14ac:dyDescent="0.15">
      <c r="B12" s="6"/>
      <c r="C12" s="9" t="s">
        <v>13</v>
      </c>
      <c r="E12" s="7"/>
      <c r="F12" s="7"/>
      <c r="G12" s="7"/>
      <c r="H12" s="7"/>
      <c r="I12" s="7"/>
      <c r="J12" s="8"/>
    </row>
    <row r="13" spans="2:10" x14ac:dyDescent="0.15">
      <c r="B13" s="6"/>
      <c r="C13" s="7" t="s">
        <v>0</v>
      </c>
      <c r="E13" s="7"/>
      <c r="F13" s="23"/>
      <c r="G13" s="7" t="s">
        <v>12</v>
      </c>
      <c r="H13" s="7"/>
      <c r="I13" s="7"/>
      <c r="J13" s="8"/>
    </row>
    <row r="14" spans="2:10" x14ac:dyDescent="0.15">
      <c r="B14" s="6"/>
      <c r="C14" s="9" t="s">
        <v>14</v>
      </c>
      <c r="E14" s="7"/>
      <c r="F14" s="24"/>
      <c r="G14" s="7" t="s">
        <v>11</v>
      </c>
      <c r="H14" s="7"/>
      <c r="I14" s="7"/>
      <c r="J14" s="8"/>
    </row>
    <row r="15" spans="2:10" x14ac:dyDescent="0.15">
      <c r="B15" s="6"/>
      <c r="C15" s="7" t="s">
        <v>1</v>
      </c>
      <c r="E15" s="7"/>
      <c r="F15" s="7"/>
      <c r="G15" s="7"/>
      <c r="H15" s="7"/>
      <c r="I15" s="7"/>
      <c r="J15" s="8"/>
    </row>
    <row r="16" spans="2:10" x14ac:dyDescent="0.15">
      <c r="B16" s="6"/>
      <c r="C16" s="9" t="s">
        <v>15</v>
      </c>
      <c r="E16" s="7"/>
      <c r="F16" s="22" t="s">
        <v>2</v>
      </c>
      <c r="G16" s="7"/>
      <c r="H16" s="7"/>
      <c r="I16" s="7"/>
      <c r="J16" s="8"/>
    </row>
    <row r="17" spans="2:10" x14ac:dyDescent="0.15">
      <c r="B17" s="6"/>
      <c r="C17" s="14" t="s">
        <v>16</v>
      </c>
      <c r="D17" s="15"/>
      <c r="E17" s="15"/>
      <c r="F17" s="17">
        <v>1.25</v>
      </c>
      <c r="G17" s="7"/>
      <c r="H17" s="20" t="s">
        <v>26</v>
      </c>
      <c r="I17" s="20" t="s">
        <v>9</v>
      </c>
      <c r="J17" s="8"/>
    </row>
    <row r="18" spans="2:10" x14ac:dyDescent="0.15">
      <c r="B18" s="6"/>
      <c r="C18" s="14" t="s">
        <v>3</v>
      </c>
      <c r="D18" s="15"/>
      <c r="E18" s="15"/>
      <c r="F18" s="18">
        <v>1.25</v>
      </c>
      <c r="G18" s="7"/>
      <c r="H18" s="29">
        <f>F27*1</f>
        <v>100</v>
      </c>
      <c r="I18" s="30">
        <f t="shared" ref="I18:I28" si="0">$F$25*H18</f>
        <v>100</v>
      </c>
      <c r="J18" s="8"/>
    </row>
    <row r="19" spans="2:10" x14ac:dyDescent="0.15">
      <c r="B19" s="6"/>
      <c r="C19" s="14" t="s">
        <v>17</v>
      </c>
      <c r="D19" s="15"/>
      <c r="E19" s="15"/>
      <c r="F19" s="19">
        <v>500</v>
      </c>
      <c r="G19" s="7"/>
      <c r="H19" s="29">
        <f>$H$18*0.9</f>
        <v>90</v>
      </c>
      <c r="I19" s="30">
        <f t="shared" si="0"/>
        <v>90</v>
      </c>
      <c r="J19" s="8"/>
    </row>
    <row r="20" spans="2:10" x14ac:dyDescent="0.15">
      <c r="B20" s="6"/>
      <c r="C20" s="14" t="s">
        <v>4</v>
      </c>
      <c r="D20" s="15"/>
      <c r="E20" s="15"/>
      <c r="F20" s="18">
        <v>500</v>
      </c>
      <c r="G20" s="7"/>
      <c r="H20" s="29">
        <f>$H$18*0.8</f>
        <v>80</v>
      </c>
      <c r="I20" s="30">
        <f t="shared" si="0"/>
        <v>80</v>
      </c>
      <c r="J20" s="8"/>
    </row>
    <row r="21" spans="2:10" x14ac:dyDescent="0.15">
      <c r="B21" s="6"/>
      <c r="C21" s="14" t="s">
        <v>18</v>
      </c>
      <c r="D21" s="15"/>
      <c r="E21" s="15"/>
      <c r="F21" s="17">
        <v>20</v>
      </c>
      <c r="G21" s="7"/>
      <c r="H21" s="29">
        <f>$H$18*0.7</f>
        <v>70</v>
      </c>
      <c r="I21" s="30">
        <f t="shared" si="0"/>
        <v>70</v>
      </c>
      <c r="J21" s="8"/>
    </row>
    <row r="22" spans="2:10" x14ac:dyDescent="0.15">
      <c r="B22" s="6"/>
      <c r="C22" s="14" t="s">
        <v>5</v>
      </c>
      <c r="D22" s="15"/>
      <c r="E22" s="15"/>
      <c r="F22" s="18">
        <v>20</v>
      </c>
      <c r="G22" s="7"/>
      <c r="H22" s="29">
        <f>$H$18*0.6</f>
        <v>60</v>
      </c>
      <c r="I22" s="30">
        <f t="shared" si="0"/>
        <v>60</v>
      </c>
      <c r="J22" s="8"/>
    </row>
    <row r="23" spans="2:10" x14ac:dyDescent="0.15">
      <c r="B23" s="6"/>
      <c r="C23" s="14" t="s">
        <v>38</v>
      </c>
      <c r="D23" s="15"/>
      <c r="E23" s="15"/>
      <c r="F23" s="33">
        <f>F17*(101.3+F19)/101.3*273.2/(273.2+F21)</f>
        <v>6.9136676816663059</v>
      </c>
      <c r="G23" s="7"/>
      <c r="H23" s="29">
        <f>$H$18*0.5</f>
        <v>50</v>
      </c>
      <c r="I23" s="30">
        <f t="shared" si="0"/>
        <v>50</v>
      </c>
      <c r="J23" s="8"/>
    </row>
    <row r="24" spans="2:10" x14ac:dyDescent="0.15">
      <c r="B24" s="6"/>
      <c r="C24" s="14" t="s">
        <v>37</v>
      </c>
      <c r="D24" s="15"/>
      <c r="E24" s="15"/>
      <c r="F24" s="33">
        <f>F18*(101.3+F20)/101.3*273.2/(273.2+F22)</f>
        <v>6.9136676816663059</v>
      </c>
      <c r="G24" s="7"/>
      <c r="H24" s="29">
        <f>$H$18*0.4</f>
        <v>40</v>
      </c>
      <c r="I24" s="30">
        <f t="shared" si="0"/>
        <v>40</v>
      </c>
      <c r="J24" s="8"/>
    </row>
    <row r="25" spans="2:10" x14ac:dyDescent="0.15">
      <c r="B25" s="6"/>
      <c r="C25" s="16" t="s">
        <v>24</v>
      </c>
      <c r="D25" s="15"/>
      <c r="E25" s="15"/>
      <c r="F25" s="34">
        <f>SQRT(((101.3+F20)*(273.2+F21))/((101.3+F19)*(273.2+F22)))*SQRT(F17/F18)</f>
        <v>1</v>
      </c>
      <c r="G25" s="7"/>
      <c r="H25" s="29">
        <f>$H$18*0.3</f>
        <v>30</v>
      </c>
      <c r="I25" s="30">
        <f t="shared" si="0"/>
        <v>30</v>
      </c>
      <c r="J25" s="8"/>
    </row>
    <row r="26" spans="2:10" x14ac:dyDescent="0.15">
      <c r="B26" s="6"/>
      <c r="C26" s="16" t="s">
        <v>6</v>
      </c>
      <c r="D26" s="15"/>
      <c r="E26" s="15"/>
      <c r="F26" s="26">
        <v>100</v>
      </c>
      <c r="G26" s="7"/>
      <c r="H26" s="29">
        <f>$H$18*0.2</f>
        <v>20</v>
      </c>
      <c r="I26" s="30">
        <f t="shared" si="0"/>
        <v>20</v>
      </c>
      <c r="J26" s="8"/>
    </row>
    <row r="27" spans="2:10" x14ac:dyDescent="0.15">
      <c r="B27" s="6"/>
      <c r="C27" s="14" t="s">
        <v>28</v>
      </c>
      <c r="D27" s="15"/>
      <c r="E27" s="15"/>
      <c r="F27" s="26">
        <v>100</v>
      </c>
      <c r="G27" s="7"/>
      <c r="H27" s="29">
        <f>$H$18*0.1</f>
        <v>10</v>
      </c>
      <c r="I27" s="30">
        <f t="shared" si="0"/>
        <v>10</v>
      </c>
      <c r="J27" s="8"/>
    </row>
    <row r="28" spans="2:10" x14ac:dyDescent="0.15">
      <c r="B28" s="6"/>
      <c r="C28" s="16" t="s">
        <v>27</v>
      </c>
      <c r="D28" s="15"/>
      <c r="E28" s="15"/>
      <c r="F28" s="28">
        <f>F27*F25</f>
        <v>100</v>
      </c>
      <c r="G28" s="7"/>
      <c r="H28" s="29">
        <v>0</v>
      </c>
      <c r="I28" s="30">
        <f t="shared" si="0"/>
        <v>0</v>
      </c>
      <c r="J28" s="8"/>
    </row>
    <row r="29" spans="2:10" x14ac:dyDescent="0.15">
      <c r="B29" s="6"/>
      <c r="C29" s="14" t="s">
        <v>29</v>
      </c>
      <c r="D29" s="15"/>
      <c r="E29" s="15"/>
      <c r="F29" s="27">
        <f>(F27-F28)/F26*100</f>
        <v>0</v>
      </c>
      <c r="G29" s="7"/>
      <c r="H29" s="7"/>
      <c r="I29" s="7"/>
      <c r="J29" s="8"/>
    </row>
    <row r="30" spans="2:10" x14ac:dyDescent="0.15">
      <c r="B30" s="6"/>
      <c r="C30" s="14" t="s">
        <v>30</v>
      </c>
      <c r="D30" s="15"/>
      <c r="E30" s="15"/>
      <c r="F30" s="27">
        <f>(F27-F28)/F28*100</f>
        <v>0</v>
      </c>
      <c r="G30" s="7"/>
      <c r="H30" s="2" t="s">
        <v>20</v>
      </c>
      <c r="I30" s="5"/>
      <c r="J30" s="8"/>
    </row>
    <row r="31" spans="2:10" x14ac:dyDescent="0.15">
      <c r="B31" s="6"/>
      <c r="C31" s="9" t="s">
        <v>19</v>
      </c>
      <c r="D31" s="7"/>
      <c r="E31" s="7"/>
      <c r="F31" s="7"/>
      <c r="G31" s="7"/>
      <c r="H31" s="6" t="s">
        <v>21</v>
      </c>
      <c r="I31" s="8"/>
      <c r="J31" s="8"/>
    </row>
    <row r="32" spans="2:10" x14ac:dyDescent="0.15">
      <c r="B32" s="6"/>
      <c r="C32" s="9" t="s">
        <v>24</v>
      </c>
      <c r="D32" s="31">
        <f>F25*1</f>
        <v>1</v>
      </c>
      <c r="E32" s="7" t="s">
        <v>7</v>
      </c>
      <c r="F32" s="7"/>
      <c r="G32" s="7"/>
      <c r="H32" s="6" t="s">
        <v>22</v>
      </c>
      <c r="I32" s="8"/>
      <c r="J32" s="8"/>
    </row>
    <row r="33" spans="2:10" x14ac:dyDescent="0.15">
      <c r="B33" s="6"/>
      <c r="C33" s="9" t="s">
        <v>31</v>
      </c>
      <c r="D33" s="31">
        <f>F29*1</f>
        <v>0</v>
      </c>
      <c r="E33" s="9" t="s">
        <v>8</v>
      </c>
      <c r="F33" s="10"/>
      <c r="G33" s="7"/>
      <c r="H33" s="11" t="s">
        <v>23</v>
      </c>
      <c r="I33" s="13"/>
      <c r="J33" s="8"/>
    </row>
    <row r="34" spans="2:10" x14ac:dyDescent="0.15">
      <c r="B34" s="6"/>
      <c r="C34" s="9"/>
      <c r="D34" s="21"/>
      <c r="E34" s="9"/>
      <c r="F34" s="10"/>
      <c r="G34" s="7"/>
      <c r="H34" s="32" t="s">
        <v>33</v>
      </c>
      <c r="I34" s="4"/>
      <c r="J34" s="8"/>
    </row>
    <row r="35" spans="2:10" ht="16.5" customHeight="1" x14ac:dyDescent="0.15">
      <c r="B35" s="6"/>
      <c r="C35" s="25" t="s">
        <v>25</v>
      </c>
      <c r="D35" s="7"/>
      <c r="E35" s="7"/>
      <c r="F35" s="7"/>
      <c r="G35" s="7"/>
      <c r="H35" s="7"/>
      <c r="I35" s="7"/>
      <c r="J35" s="8"/>
    </row>
    <row r="36" spans="2:10" x14ac:dyDescent="0.15">
      <c r="B36" s="6"/>
      <c r="C36" s="7"/>
      <c r="D36" s="7"/>
      <c r="E36" s="7"/>
      <c r="F36" s="10"/>
      <c r="G36" s="7"/>
      <c r="H36" s="7"/>
      <c r="I36" s="7"/>
      <c r="J36" s="8"/>
    </row>
    <row r="37" spans="2:10" x14ac:dyDescent="0.15">
      <c r="B37" s="6"/>
      <c r="C37" s="7"/>
      <c r="D37" s="7"/>
      <c r="E37" s="7"/>
      <c r="F37" s="10"/>
      <c r="G37" s="7"/>
      <c r="H37" s="7"/>
      <c r="I37" s="7"/>
      <c r="J37" s="8"/>
    </row>
    <row r="38" spans="2:10" x14ac:dyDescent="0.15">
      <c r="B38" s="6"/>
      <c r="C38" s="7"/>
      <c r="D38" s="7"/>
      <c r="E38" s="7"/>
      <c r="F38" s="10"/>
      <c r="G38" s="7"/>
      <c r="H38" s="7"/>
      <c r="I38" s="7"/>
      <c r="J38" s="8"/>
    </row>
    <row r="39" spans="2:10" x14ac:dyDescent="0.15">
      <c r="B39" s="6"/>
      <c r="C39" s="7"/>
      <c r="D39" s="7"/>
      <c r="E39" s="7"/>
      <c r="F39" s="10"/>
      <c r="G39" s="7"/>
      <c r="H39" s="7"/>
      <c r="I39" s="7"/>
      <c r="J39" s="8"/>
    </row>
    <row r="40" spans="2:10" x14ac:dyDescent="0.15">
      <c r="B40" s="6"/>
      <c r="C40" s="7"/>
      <c r="D40" s="7"/>
      <c r="E40" s="7"/>
      <c r="F40" s="10"/>
      <c r="G40" s="7"/>
      <c r="H40" s="7"/>
      <c r="I40" s="7"/>
      <c r="J40" s="8"/>
    </row>
    <row r="41" spans="2:10" x14ac:dyDescent="0.15">
      <c r="B41" s="6"/>
      <c r="C41" s="7"/>
      <c r="D41" s="7"/>
      <c r="E41" s="7"/>
      <c r="F41" s="10"/>
      <c r="G41" s="7"/>
      <c r="H41" s="7"/>
      <c r="I41" s="7"/>
      <c r="J41" s="8"/>
    </row>
    <row r="42" spans="2:10" x14ac:dyDescent="0.15">
      <c r="B42" s="6"/>
      <c r="C42" s="7"/>
      <c r="D42" s="7"/>
      <c r="E42" s="7"/>
      <c r="F42" s="10"/>
      <c r="G42" s="7"/>
      <c r="H42" s="7"/>
      <c r="I42" s="7"/>
      <c r="J42" s="8"/>
    </row>
    <row r="43" spans="2:10" x14ac:dyDescent="0.15">
      <c r="B43" s="6"/>
      <c r="C43" s="7"/>
      <c r="D43" s="7"/>
      <c r="E43" s="7"/>
      <c r="F43" s="10"/>
      <c r="G43" s="7"/>
      <c r="H43" s="7"/>
      <c r="I43" s="7"/>
      <c r="J43" s="8"/>
    </row>
    <row r="44" spans="2:10" x14ac:dyDescent="0.15">
      <c r="B44" s="6"/>
      <c r="C44" s="7"/>
      <c r="D44" s="7"/>
      <c r="E44" s="7"/>
      <c r="F44" s="10"/>
      <c r="G44" s="7"/>
      <c r="H44" s="7"/>
      <c r="I44" s="7"/>
      <c r="J44" s="8"/>
    </row>
    <row r="45" spans="2:10" x14ac:dyDescent="0.15">
      <c r="B45" s="6"/>
      <c r="C45" s="7"/>
      <c r="D45" s="7"/>
      <c r="E45" s="7"/>
      <c r="F45" s="10"/>
      <c r="G45" s="7"/>
      <c r="H45" s="7"/>
      <c r="I45" s="7"/>
      <c r="J45" s="8"/>
    </row>
    <row r="46" spans="2:10" x14ac:dyDescent="0.15">
      <c r="B46" s="6"/>
      <c r="C46" s="7"/>
      <c r="D46" s="7"/>
      <c r="E46" s="7"/>
      <c r="F46" s="10"/>
      <c r="G46" s="7"/>
      <c r="H46" s="7"/>
      <c r="I46" s="7"/>
      <c r="J46" s="8"/>
    </row>
    <row r="47" spans="2:10" x14ac:dyDescent="0.15">
      <c r="B47" s="6"/>
      <c r="C47" s="7"/>
      <c r="D47" s="10"/>
      <c r="E47" s="10"/>
      <c r="F47" s="7"/>
      <c r="G47" s="7"/>
      <c r="H47" s="7"/>
      <c r="I47" s="7"/>
      <c r="J47" s="8"/>
    </row>
    <row r="48" spans="2:10" x14ac:dyDescent="0.15">
      <c r="B48" s="6"/>
      <c r="C48" s="7"/>
      <c r="D48" s="7"/>
      <c r="E48" s="7"/>
      <c r="F48" s="7"/>
      <c r="G48" s="7"/>
      <c r="H48" s="7"/>
      <c r="I48" s="7"/>
      <c r="J48" s="8"/>
    </row>
    <row r="49" spans="2:10" x14ac:dyDescent="0.15">
      <c r="B49" s="6"/>
      <c r="C49" s="7"/>
      <c r="D49" s="7"/>
      <c r="E49" s="7"/>
      <c r="F49" s="7"/>
      <c r="G49" s="7"/>
      <c r="H49" s="7"/>
      <c r="I49" s="7"/>
      <c r="J49" s="8"/>
    </row>
    <row r="50" spans="2:10" x14ac:dyDescent="0.15">
      <c r="B50" s="6"/>
      <c r="C50" s="7"/>
      <c r="D50" s="7"/>
      <c r="E50" s="7"/>
      <c r="F50" s="7"/>
      <c r="G50" s="7"/>
      <c r="H50" s="7"/>
      <c r="I50" s="7"/>
      <c r="J50" s="8"/>
    </row>
    <row r="51" spans="2:10" x14ac:dyDescent="0.15">
      <c r="B51" s="6"/>
      <c r="C51" s="7"/>
      <c r="D51" s="7"/>
      <c r="E51" s="7"/>
      <c r="F51" s="7"/>
      <c r="G51" s="7"/>
      <c r="H51" s="7"/>
      <c r="I51" s="7"/>
      <c r="J51" s="8"/>
    </row>
    <row r="52" spans="2:10" x14ac:dyDescent="0.15">
      <c r="B52" s="6"/>
      <c r="C52" s="7"/>
      <c r="D52" s="7"/>
      <c r="E52" s="7"/>
      <c r="F52" s="7"/>
      <c r="G52" s="7"/>
      <c r="H52" s="7"/>
      <c r="I52" s="7"/>
      <c r="J52" s="8"/>
    </row>
    <row r="53" spans="2:10" x14ac:dyDescent="0.15">
      <c r="B53" s="6"/>
      <c r="C53" s="7"/>
      <c r="D53" s="7"/>
      <c r="E53" s="7"/>
      <c r="F53" s="7"/>
      <c r="G53" s="7"/>
      <c r="H53" s="7"/>
      <c r="I53" s="7"/>
      <c r="J53" s="8"/>
    </row>
    <row r="54" spans="2:10" x14ac:dyDescent="0.15">
      <c r="B54" s="6"/>
      <c r="C54" s="7"/>
      <c r="D54" s="7"/>
      <c r="E54" s="7"/>
      <c r="F54" s="7"/>
      <c r="G54" s="7"/>
      <c r="H54" s="7"/>
      <c r="I54" s="7"/>
      <c r="J54" s="8"/>
    </row>
    <row r="55" spans="2:10" x14ac:dyDescent="0.15">
      <c r="B55" s="6"/>
      <c r="C55" s="7"/>
      <c r="D55" s="7"/>
      <c r="E55" s="7"/>
      <c r="F55" s="7"/>
      <c r="G55" s="7"/>
      <c r="H55" s="7"/>
      <c r="I55" s="7"/>
      <c r="J55" s="8"/>
    </row>
    <row r="56" spans="2:10" x14ac:dyDescent="0.15">
      <c r="B56" s="6"/>
      <c r="C56" s="7"/>
      <c r="D56" s="7"/>
      <c r="E56" s="7"/>
      <c r="F56" s="7"/>
      <c r="G56" s="7"/>
      <c r="H56" s="7"/>
      <c r="I56" s="7"/>
      <c r="J56" s="8"/>
    </row>
    <row r="57" spans="2:10" x14ac:dyDescent="0.15">
      <c r="B57" s="6"/>
      <c r="C57" s="7"/>
      <c r="D57" s="7"/>
      <c r="E57" s="7"/>
      <c r="F57" s="7"/>
      <c r="G57" s="7"/>
      <c r="H57" s="7"/>
      <c r="I57" s="7"/>
      <c r="J57" s="8"/>
    </row>
    <row r="58" spans="2:10" x14ac:dyDescent="0.15">
      <c r="B58" s="6"/>
      <c r="C58" s="7"/>
      <c r="D58" s="7"/>
      <c r="E58" s="7"/>
      <c r="F58" s="7"/>
      <c r="G58" s="7"/>
      <c r="H58" s="7"/>
      <c r="I58" s="7"/>
      <c r="J58" s="8"/>
    </row>
    <row r="59" spans="2:10" x14ac:dyDescent="0.15">
      <c r="B59" s="6"/>
      <c r="C59" s="7"/>
      <c r="D59" s="7"/>
      <c r="E59" s="7"/>
      <c r="F59" s="7"/>
      <c r="G59" s="7"/>
      <c r="H59" s="7"/>
      <c r="I59" s="7"/>
      <c r="J59" s="8"/>
    </row>
    <row r="60" spans="2:10" x14ac:dyDescent="0.15">
      <c r="B60" s="6"/>
      <c r="C60" s="7"/>
      <c r="D60" s="7"/>
      <c r="E60" s="7"/>
      <c r="F60" s="7"/>
      <c r="G60" s="7"/>
      <c r="H60" s="7"/>
      <c r="I60" s="7"/>
      <c r="J60" s="8"/>
    </row>
    <row r="61" spans="2:10" x14ac:dyDescent="0.15">
      <c r="B61" s="11"/>
      <c r="C61" s="12"/>
      <c r="D61" s="12"/>
      <c r="E61" s="12"/>
      <c r="F61" s="12"/>
      <c r="G61" s="12"/>
      <c r="H61" s="12"/>
      <c r="I61" s="12"/>
      <c r="J61" s="13"/>
    </row>
  </sheetData>
  <sheetProtection sheet="1" objects="1" scenarios="1" selectLockedCells="1"/>
  <customSheetViews>
    <customSheetView guid="{2CEA5FFF-54E9-402E-8165-7A5326E281BA}" scale="87" showGridLines="0" showRowCol="0" hiddenRows="1" hiddenColumns="1">
      <selection activeCell="F17" sqref="F17"/>
      <pageMargins left="0.78749999999999998" right="0.5" top="0.78749999999999998" bottom="0.98402777777777772" header="0" footer="0"/>
      <pageSetup paperSize="9" scale="70" orientation="portrait" horizontalDpi="300" verticalDpi="300" r:id="rId1"/>
      <headerFooter alignWithMargins="0"/>
    </customSheetView>
  </customSheetViews>
  <phoneticPr fontId="5"/>
  <pageMargins left="0.78749999999999998" right="0.5" top="0.78749999999999998" bottom="0.98402777777777772" header="0" footer="0"/>
  <pageSetup paperSize="9" scale="70" orientation="portrait" horizontalDpi="300" verticalDpi="300" r:id="rId2"/>
  <headerFooter alignWithMargins="0"/>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気体　ｎｔｐ</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sakata</dc:creator>
  <cp:lastModifiedBy>gijutsu-sakata</cp:lastModifiedBy>
  <cp:lastPrinted>2010-05-28T00:35:19Z</cp:lastPrinted>
  <dcterms:created xsi:type="dcterms:W3CDTF">2005-03-15T04:13:55Z</dcterms:created>
  <dcterms:modified xsi:type="dcterms:W3CDTF">2018-04-19T04:42:42Z</dcterms:modified>
</cp:coreProperties>
</file>